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253" documentId="8_{396B7B40-8B28-4BA1-822D-79806CE8B9E9}" xr6:coauthVersionLast="47" xr6:coauthVersionMax="47" xr10:uidLastSave="{20AFB3BC-7EA1-454F-A291-CADCC7B1CC25}"/>
  <bookViews>
    <workbookView xWindow="-108" yWindow="-108" windowWidth="23256" windowHeight="12456" xr2:uid="{3061E5F0-7863-451F-8C41-DAF595B62750}"/>
  </bookViews>
  <sheets>
    <sheet name="Monzo key data" sheetId="16" r:id="rId1"/>
    <sheet name="Chart Data Hidden" sheetId="4"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11" i="16" l="1"/>
  <c r="D110" i="16"/>
  <c r="D109" i="16"/>
  <c r="D108" i="16"/>
  <c r="D107" i="16"/>
  <c r="D106" i="16"/>
  <c r="C65" i="16"/>
  <c r="D65" i="16"/>
  <c r="E65" i="16"/>
  <c r="B65" i="16"/>
  <c r="B3" i="4" l="1"/>
  <c r="D3" i="4"/>
  <c r="B4" i="4"/>
  <c r="B5" i="4" l="1"/>
  <c r="D4" i="4" l="1"/>
  <c r="B6" i="4"/>
  <c r="B7" i="4" l="1"/>
  <c r="D5" i="4" l="1"/>
</calcChain>
</file>

<file path=xl/sharedStrings.xml><?xml version="1.0" encoding="utf-8"?>
<sst xmlns="http://schemas.openxmlformats.org/spreadsheetml/2006/main" count="73" uniqueCount="66">
  <si>
    <t>Date</t>
  </si>
  <si>
    <t>Year</t>
  </si>
  <si>
    <t>Chart Data (Hidden) - Do NOT delete this worksheet</t>
  </si>
  <si>
    <t>&lt;-- year for the starting position of the roadmap</t>
  </si>
  <si>
    <t>&lt;-- year for the middle period of the roadmap, note, this may be blank if it's the same year as the starting position of the roadmap</t>
  </si>
  <si>
    <t>&lt;-- year for the last position of the roadmap, note, this may be blank if it's the same year as the starting position of the roadmap</t>
  </si>
  <si>
    <t>Data in this worksheet is used for charting the date in day month format and for charting the year along the roadmap within the Infographic Timeline.
Do not delete this worksheet. Modifying or deleting data will affect the integrity of the chart in the Infographic Timeline worksheet.</t>
  </si>
  <si>
    <t>Table headers are in cells B2 and D2.</t>
  </si>
  <si>
    <t>The first date from the Chart Data worksheet is in cell B3 and subsequent cells in that column.
The year in cell D3 represents the starting position year of the timeline.</t>
  </si>
  <si>
    <t>The year in cell D4 represents the middle position year of the timeline.</t>
  </si>
  <si>
    <t>The year in cell D5 represents the last position year of the timeline.
This is the last instruction in this worksheet.</t>
  </si>
  <si>
    <t>Financial Year</t>
  </si>
  <si>
    <t>Customer</t>
  </si>
  <si>
    <t>Revenue per Customer</t>
  </si>
  <si>
    <t xml:space="preserve"> </t>
  </si>
  <si>
    <t>Marketing</t>
  </si>
  <si>
    <t>Legal and professional fees</t>
  </si>
  <si>
    <t>Offices and premises</t>
  </si>
  <si>
    <t>Administrative expenses</t>
  </si>
  <si>
    <t>Technology costs</t>
  </si>
  <si>
    <t>Income Breakdown</t>
  </si>
  <si>
    <t>Unit Economics</t>
  </si>
  <si>
    <t>Valuation ($Bn )</t>
  </si>
  <si>
    <t>Exchange rate</t>
  </si>
  <si>
    <t>Funding and Valuation</t>
  </si>
  <si>
    <t>Revenue &amp; Profit / Loss</t>
  </si>
  <si>
    <t>Revenue (£m)</t>
  </si>
  <si>
    <t>Funding raised by year ($USD)</t>
  </si>
  <si>
    <t>Accumulated funding (USD $m)</t>
  </si>
  <si>
    <t>Costs (£m)</t>
  </si>
  <si>
    <t>Profit/Loss (£m)</t>
  </si>
  <si>
    <t>Millions (£)</t>
  </si>
  <si>
    <t>Interest Income</t>
  </si>
  <si>
    <t>Fees and Commision</t>
  </si>
  <si>
    <t>Other operating Income</t>
  </si>
  <si>
    <t>Total Revenue 2022</t>
  </si>
  <si>
    <t>Revenue Streams</t>
  </si>
  <si>
    <t>2021</t>
  </si>
  <si>
    <t>2022</t>
  </si>
  <si>
    <t>Transaction income</t>
  </si>
  <si>
    <t>Subscription income</t>
  </si>
  <si>
    <t>Partnership commission</t>
  </si>
  <si>
    <t>Other Operating Income</t>
  </si>
  <si>
    <t>Cash and balances at central banks</t>
  </si>
  <si>
    <t>Loans and advances
to customers</t>
  </si>
  <si>
    <t>Treasury assets</t>
  </si>
  <si>
    <t>Interest income on leases</t>
  </si>
  <si>
    <t>Other interest income</t>
  </si>
  <si>
    <t>Total Revenue</t>
  </si>
  <si>
    <t>Operating Costs</t>
  </si>
  <si>
    <t>Total Operating Costs</t>
  </si>
  <si>
    <t>000 (£)</t>
  </si>
  <si>
    <t>Customer Deposits</t>
  </si>
  <si>
    <t>Interest Income (Cash and balances
at central banks)</t>
  </si>
  <si>
    <t>Deposits (000 £)</t>
  </si>
  <si>
    <t>Gross Lending</t>
  </si>
  <si>
    <t>Loans Banlances</t>
  </si>
  <si>
    <t>Total Gross Lending</t>
  </si>
  <si>
    <t>Overdrafts and overdrawn balances</t>
  </si>
  <si>
    <t>Loans</t>
  </si>
  <si>
    <t>Interest Income (Loans and advances)</t>
  </si>
  <si>
    <t>Revenue per customer (£)</t>
  </si>
  <si>
    <t>Net profit profit / loss per customer (£)</t>
  </si>
  <si>
    <t>Direct cost per customer (£)</t>
  </si>
  <si>
    <t>Revenue  (£)</t>
  </si>
  <si>
    <t>Key Financial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</si>
</sst>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4" formatCode="_(&quot;$&quot;* #,##0.00_);_(&quot;$&quot;* \(#,##0.00\);_(&quot;$&quot;* &quot;-&quot;??_);_(@_)"/>
    <numFmt numFmtId="165" formatCode="[$£-809]#,##0"/>
    <numFmt numFmtId="166" formatCode="_-[$£-809]* #,##0.00_-;\-[$£-809]* #,##0.00_-;_-[$£-809]* &quot;-&quot;??_-;_-@_-"/>
    <numFmt numFmtId="167" formatCode="_-[$£-809]* #,##0_-;\-[$£-809]* #,##0_-;_-[$£-809]* &quot;-&quot;_-;_-@_-"/>
    <numFmt numFmtId="169" formatCode="[$$-409]#,##0.00"/>
    <numFmt numFmtId="176" formatCode="[$$-409]#,##0.0;[Red][$$-409]#,##0.0"/>
    <numFmt numFmtId="177" formatCode="[$$-409]#,##0.0"/>
    <numFmt numFmtId="178" formatCode="[$£-809]#,##0.00"/>
  </numFmts>
  <fonts count="16">
    <font>
      <sz val="11"/>
      <color theme="3" tint="-0.499984740745262"/>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b/>
      <sz val="13"/>
      <color theme="3"/>
      <name val="Franklin Gothic Book"/>
      <family val="2"/>
      <scheme val="minor"/>
    </font>
    <font>
      <sz val="11"/>
      <color theme="0"/>
      <name val="Franklin Gothic Book"/>
      <family val="2"/>
      <scheme val="minor"/>
    </font>
    <font>
      <b/>
      <sz val="14"/>
      <color theme="3"/>
      <name val="Franklin Gothic Medium"/>
      <family val="2"/>
      <scheme val="major"/>
    </font>
    <font>
      <sz val="11"/>
      <color theme="3" tint="-0.499984740745262"/>
      <name val="Franklin Gothic Book"/>
      <family val="2"/>
      <scheme val="minor"/>
    </font>
    <font>
      <b/>
      <sz val="11"/>
      <color theme="3" tint="-0.499984740745262"/>
      <name val="Franklin Gothic Book"/>
      <family val="2"/>
      <scheme val="minor"/>
    </font>
    <font>
      <b/>
      <sz val="11"/>
      <color theme="1"/>
      <name val="Franklin Gothic Book"/>
      <family val="2"/>
      <scheme val="minor"/>
    </font>
    <font>
      <sz val="11"/>
      <color rgb="FF222B35"/>
      <name val="Franklin Gothic Book"/>
      <family val="2"/>
      <scheme val="minor"/>
    </font>
    <font>
      <sz val="12"/>
      <color theme="1"/>
      <name val="Franklin Gothic Book"/>
      <family val="2"/>
      <scheme val="minor"/>
    </font>
    <font>
      <b/>
      <sz val="18"/>
      <color theme="3" tint="-0.499984740745262"/>
      <name val="Franklin Gothic Book"/>
      <family val="2"/>
      <scheme val="minor"/>
    </font>
    <font>
      <sz val="10"/>
      <color rgb="FF000000"/>
      <name val="Helvetica Neue"/>
      <family val="2"/>
    </font>
    <font>
      <u/>
      <sz val="10"/>
      <color theme="10"/>
      <name val="Helvetica Neue"/>
      <family val="2"/>
    </font>
    <font>
      <sz val="10"/>
      <color indexed="8"/>
      <name val="Helvetica Neue"/>
      <family val="2"/>
    </font>
  </fonts>
  <fills count="2">
    <fill>
      <patternFill patternType="none"/>
    </fill>
    <fill>
      <patternFill patternType="gray125"/>
    </fill>
  </fills>
  <borders count="1">
    <border>
      <left/>
      <right/>
      <top/>
      <bottom/>
      <diagonal/>
    </border>
  </borders>
  <cellStyleXfs count="26">
    <xf numFmtId="0" fontId="0" fillId="0" borderId="0">
      <alignment vertical="center" wrapText="1"/>
    </xf>
    <xf numFmtId="14" fontId="3" fillId="0" borderId="0" applyFont="0" applyFill="0" applyBorder="0">
      <alignment horizontal="center" vertical="center" wrapText="1"/>
    </xf>
    <xf numFmtId="0" fontId="6" fillId="0" borderId="0" applyNumberFormat="0" applyFill="0" applyProtection="0"/>
    <xf numFmtId="0" fontId="4" fillId="0" borderId="0" applyNumberFormat="0" applyFill="0" applyAlignment="0" applyProtection="0"/>
    <xf numFmtId="0" fontId="5" fillId="0" borderId="0">
      <alignment vertical="center"/>
    </xf>
    <xf numFmtId="0" fontId="2" fillId="0" borderId="0"/>
    <xf numFmtId="44" fontId="2" fillId="0" borderId="0" applyFont="0" applyFill="0" applyBorder="0" applyAlignment="0" applyProtection="0"/>
    <xf numFmtId="0" fontId="11" fillId="0" borderId="0"/>
    <xf numFmtId="44" fontId="11" fillId="0" borderId="0" applyFont="0" applyFill="0" applyBorder="0" applyAlignment="0" applyProtection="0"/>
    <xf numFmtId="9" fontId="11" fillId="0" borderId="0" applyFont="0" applyFill="0" applyBorder="0" applyAlignment="0" applyProtection="0"/>
    <xf numFmtId="0" fontId="1" fillId="0" borderId="0"/>
    <xf numFmtId="0" fontId="7" fillId="0" borderId="0">
      <alignment vertical="center" wrapText="1"/>
    </xf>
    <xf numFmtId="14" fontId="1" fillId="0" borderId="0" applyFont="0" applyFill="0" applyBorder="0">
      <alignment horizontal="center" vertical="center" wrapText="1"/>
    </xf>
    <xf numFmtId="0" fontId="6" fillId="0" borderId="0" applyNumberFormat="0" applyFill="0" applyProtection="0"/>
    <xf numFmtId="0" fontId="4" fillId="0" borderId="0" applyNumberFormat="0" applyFill="0" applyAlignment="0" applyProtection="0"/>
    <xf numFmtId="9" fontId="7" fillId="0" borderId="0" applyFont="0" applyFill="0" applyBorder="0" applyAlignment="0" applyProtection="0"/>
    <xf numFmtId="0" fontId="1" fillId="0" borderId="0"/>
    <xf numFmtId="44" fontId="1" fillId="0" borderId="0" applyFont="0" applyFill="0" applyBorder="0" applyAlignment="0" applyProtection="0"/>
    <xf numFmtId="0" fontId="13" fillId="0" borderId="0"/>
    <xf numFmtId="0" fontId="15" fillId="0" borderId="0" applyNumberFormat="0" applyFill="0" applyBorder="0" applyProtection="0">
      <alignment vertical="top" wrapText="1"/>
    </xf>
    <xf numFmtId="0" fontId="13" fillId="0" borderId="0"/>
    <xf numFmtId="0" fontId="14" fillId="0" borderId="0" applyNumberFormat="0" applyFill="0" applyBorder="0" applyAlignment="0" applyProtection="0"/>
    <xf numFmtId="0" fontId="13" fillId="0" borderId="0"/>
    <xf numFmtId="0" fontId="13" fillId="0" borderId="0"/>
    <xf numFmtId="0" fontId="13" fillId="0" borderId="0"/>
    <xf numFmtId="0" fontId="7" fillId="0" borderId="0">
      <alignment vertical="center" wrapText="1"/>
    </xf>
  </cellStyleXfs>
  <cellXfs count="52">
    <xf numFmtId="0" fontId="0" fillId="0" borderId="0" xfId="0">
      <alignment vertical="center" wrapText="1"/>
    </xf>
    <xf numFmtId="0" fontId="6" fillId="0" borderId="0" xfId="2"/>
    <xf numFmtId="0" fontId="0" fillId="0" borderId="0" xfId="0" applyAlignment="1"/>
    <xf numFmtId="0" fontId="5" fillId="0" borderId="0" xfId="4">
      <alignment vertical="center"/>
    </xf>
    <xf numFmtId="0" fontId="0" fillId="0" borderId="0" xfId="0" applyNumberFormat="1">
      <alignment vertical="center" wrapText="1"/>
    </xf>
    <xf numFmtId="0" fontId="8" fillId="0" borderId="0" xfId="0" applyFont="1">
      <alignment vertical="center" wrapText="1"/>
    </xf>
    <xf numFmtId="0" fontId="9" fillId="0" borderId="0" xfId="10" applyFont="1"/>
    <xf numFmtId="0" fontId="1" fillId="0" borderId="0" xfId="10"/>
    <xf numFmtId="169" fontId="7" fillId="0" borderId="0" xfId="11" applyNumberFormat="1">
      <alignment vertical="center" wrapText="1"/>
    </xf>
    <xf numFmtId="176" fontId="1" fillId="0" borderId="0" xfId="10" applyNumberFormat="1"/>
    <xf numFmtId="177" fontId="7" fillId="0" borderId="0" xfId="11" applyNumberFormat="1">
      <alignment vertical="center" wrapText="1"/>
    </xf>
    <xf numFmtId="177" fontId="10" fillId="0" borderId="0" xfId="11" applyNumberFormat="1" applyFont="1">
      <alignment vertical="center" wrapText="1"/>
    </xf>
    <xf numFmtId="0" fontId="8" fillId="0" borderId="0" xfId="11" applyFont="1">
      <alignment vertical="center" wrapText="1"/>
    </xf>
    <xf numFmtId="0" fontId="12" fillId="0" borderId="0" xfId="0" applyFont="1" applyAlignment="1">
      <alignment vertical="center"/>
    </xf>
    <xf numFmtId="0" fontId="9" fillId="0" borderId="0" xfId="16" applyFont="1"/>
    <xf numFmtId="0" fontId="9" fillId="0" borderId="0" xfId="10" applyFont="1" applyAlignment="1">
      <alignment horizontal="center"/>
    </xf>
    <xf numFmtId="0" fontId="1" fillId="0" borderId="0" xfId="16"/>
    <xf numFmtId="165" fontId="1" fillId="0" borderId="0" xfId="17" applyNumberFormat="1" applyFont="1"/>
    <xf numFmtId="165" fontId="1" fillId="0" borderId="0" xfId="16" applyNumberFormat="1"/>
    <xf numFmtId="165" fontId="1" fillId="0" borderId="0" xfId="16" applyNumberFormat="1" applyFont="1"/>
    <xf numFmtId="0" fontId="9" fillId="0" borderId="0" xfId="16" applyFont="1" applyAlignment="1">
      <alignment horizontal="center"/>
    </xf>
    <xf numFmtId="0" fontId="1" fillId="0" borderId="0" xfId="16"/>
    <xf numFmtId="0" fontId="13" fillId="0" borderId="0" xfId="18" applyFont="1" applyAlignment="1">
      <alignment vertical="top" wrapText="1"/>
    </xf>
    <xf numFmtId="165" fontId="13" fillId="0" borderId="0" xfId="20" applyNumberFormat="1" applyFont="1" applyAlignment="1">
      <alignment vertical="top" wrapText="1"/>
    </xf>
    <xf numFmtId="165" fontId="9" fillId="0" borderId="0" xfId="16" applyNumberFormat="1" applyFont="1"/>
    <xf numFmtId="178" fontId="0" fillId="0" borderId="0" xfId="0" applyNumberFormat="1" applyAlignment="1">
      <alignment horizontal="right" wrapText="1"/>
    </xf>
    <xf numFmtId="167" fontId="8" fillId="0" borderId="0" xfId="16" applyNumberFormat="1" applyFont="1" applyFill="1" applyBorder="1" applyAlignment="1" applyProtection="1">
      <alignment vertical="center" wrapText="1"/>
    </xf>
    <xf numFmtId="178" fontId="8" fillId="0" borderId="0" xfId="0" applyNumberFormat="1" applyFont="1">
      <alignment vertical="center" wrapText="1"/>
    </xf>
    <xf numFmtId="0" fontId="8" fillId="0" borderId="0" xfId="25" applyFont="1" applyAlignment="1">
      <alignment horizontal="center" vertical="center" wrapText="1"/>
    </xf>
    <xf numFmtId="0" fontId="8" fillId="0" borderId="0" xfId="0" applyFont="1" applyAlignment="1">
      <alignment horizontal="center" vertical="center" wrapText="1"/>
    </xf>
    <xf numFmtId="0" fontId="1" fillId="0" borderId="0" xfId="16"/>
    <xf numFmtId="0" fontId="13" fillId="0" borderId="0" xfId="18" applyFont="1" applyAlignment="1">
      <alignment vertical="top" wrapText="1"/>
    </xf>
    <xf numFmtId="165" fontId="1" fillId="0" borderId="0" xfId="16" applyNumberFormat="1"/>
    <xf numFmtId="165" fontId="7" fillId="0" borderId="0" xfId="25" applyNumberFormat="1">
      <alignment vertical="center" wrapText="1"/>
    </xf>
    <xf numFmtId="167" fontId="7" fillId="0" borderId="0" xfId="25" applyNumberFormat="1" applyFill="1">
      <alignment vertical="center" wrapText="1"/>
    </xf>
    <xf numFmtId="9" fontId="1" fillId="0" borderId="0" xfId="16" applyNumberFormat="1"/>
    <xf numFmtId="165" fontId="1" fillId="0" borderId="0" xfId="16" applyNumberFormat="1"/>
    <xf numFmtId="0" fontId="9" fillId="0" borderId="0" xfId="16" applyFont="1" applyAlignment="1">
      <alignment horizontal="center" wrapText="1"/>
    </xf>
    <xf numFmtId="0" fontId="1" fillId="0" borderId="0" xfId="16" applyAlignment="1">
      <alignment horizontal="right"/>
    </xf>
    <xf numFmtId="0" fontId="9" fillId="0" borderId="0" xfId="16" applyFont="1" applyAlignment="1">
      <alignment wrapText="1"/>
    </xf>
    <xf numFmtId="0" fontId="1" fillId="0" borderId="0" xfId="16"/>
    <xf numFmtId="165" fontId="1" fillId="0" borderId="0" xfId="16" applyNumberFormat="1"/>
    <xf numFmtId="9" fontId="1" fillId="0" borderId="0" xfId="16" applyNumberFormat="1"/>
    <xf numFmtId="0" fontId="1" fillId="0" borderId="0" xfId="16"/>
    <xf numFmtId="0" fontId="1" fillId="0" borderId="0" xfId="16" applyBorder="1"/>
    <xf numFmtId="166" fontId="7" fillId="0" borderId="0" xfId="11" applyNumberFormat="1" applyFill="1" applyBorder="1">
      <alignment vertical="center" wrapText="1"/>
    </xf>
    <xf numFmtId="0" fontId="0" fillId="0" borderId="0" xfId="0" applyBorder="1">
      <alignment vertical="center" wrapText="1"/>
    </xf>
    <xf numFmtId="0" fontId="9" fillId="0" borderId="0" xfId="0" applyFont="1" applyFill="1" applyBorder="1">
      <alignment vertical="center" wrapText="1"/>
    </xf>
    <xf numFmtId="0" fontId="9" fillId="0" borderId="0" xfId="0" applyFont="1" applyFill="1" applyBorder="1" applyAlignment="1">
      <alignment horizontal="center" vertical="center" wrapText="1"/>
    </xf>
    <xf numFmtId="0" fontId="8" fillId="0" borderId="0" xfId="0" applyFont="1" applyFill="1" applyBorder="1">
      <alignment vertical="center" wrapText="1"/>
    </xf>
    <xf numFmtId="178" fontId="0" fillId="0" borderId="0" xfId="0" applyNumberFormat="1" applyFill="1" applyBorder="1">
      <alignment vertical="center" wrapText="1"/>
    </xf>
    <xf numFmtId="3" fontId="0" fillId="0" borderId="0" xfId="0" applyNumberFormat="1" applyFill="1" applyBorder="1">
      <alignment vertical="center" wrapText="1"/>
    </xf>
  </cellXfs>
  <cellStyles count="26">
    <cellStyle name="Currency 2" xfId="6" xr:uid="{6D233302-B473-2E42-A437-E4F100AE6A77}"/>
    <cellStyle name="Currency 2 2" xfId="17" xr:uid="{9171B563-6D48-4980-A124-DE5E4A7AD0B7}"/>
    <cellStyle name="Currency 3" xfId="8" xr:uid="{ADC87AB3-DF14-4883-8444-CA49A8C0679F}"/>
    <cellStyle name="Date" xfId="1" xr:uid="{7709A2AB-1F94-40BB-B7B0-545EB944CA17}"/>
    <cellStyle name="Date 2" xfId="12" xr:uid="{7CB8BFC5-36FF-49D6-9FD3-018867B6F347}"/>
    <cellStyle name="Heading 1" xfId="2" builtinId="16" customBuiltin="1"/>
    <cellStyle name="Heading 1 2" xfId="13" xr:uid="{1F66D5CD-0527-4AE8-B2C2-022286D1991A}"/>
    <cellStyle name="Heading 2" xfId="3" builtinId="17" customBuiltin="1"/>
    <cellStyle name="Heading 2 2" xfId="14" xr:uid="{BBE205BC-3A5A-40CD-A583-3C261098B267}"/>
    <cellStyle name="Lien hypertexte 2" xfId="21" xr:uid="{0E088FF8-4327-42DE-B673-A36C3FFAB7F8}"/>
    <cellStyle name="Normal" xfId="0" builtinId="0" customBuiltin="1"/>
    <cellStyle name="Normal 2" xfId="5" xr:uid="{BD9182C4-7F58-1547-BADA-60A34825CAE2}"/>
    <cellStyle name="Normal 2 2" xfId="16" xr:uid="{5489B3CF-18CA-47AF-8FB7-E125BCF2682C}"/>
    <cellStyle name="Normal 2 3" xfId="19" xr:uid="{F8CFF8D9-8E5C-4C36-AE79-5140D87BFADF}"/>
    <cellStyle name="Normal 3" xfId="7" xr:uid="{05E0E40B-C91D-4E44-8904-78BFD67C0A76}"/>
    <cellStyle name="Normal 3 2" xfId="11" xr:uid="{E23C9B23-E163-4B08-93F7-322A532429E0}"/>
    <cellStyle name="Normal 3 3" xfId="20" xr:uid="{54937DC8-E1A6-4748-AF3D-463BD90589F5}"/>
    <cellStyle name="Normal 4" xfId="10" xr:uid="{6C35CBFE-27EC-4E68-B5EF-75AA1588FF92}"/>
    <cellStyle name="Normal 4 2" xfId="22" xr:uid="{6BF44F34-8569-4FE1-9ABB-47CDBE1C183A}"/>
    <cellStyle name="Normal 5" xfId="23" xr:uid="{01ED3911-E1D0-4F67-9A78-ED55EA24F5B8}"/>
    <cellStyle name="Normal 6" xfId="24" xr:uid="{603C6294-57D6-4B99-AFF8-77DCB962F794}"/>
    <cellStyle name="Normal 7" xfId="18" xr:uid="{5F4C143D-D0D7-4925-9F07-6346A299B93D}"/>
    <cellStyle name="Normal 8" xfId="25" xr:uid="{14F1B9F1-AC30-403F-9B53-1A2AF58DA1B6}"/>
    <cellStyle name="Percent 2" xfId="9" xr:uid="{1057819D-3912-449F-A4FB-F87157389C07}"/>
    <cellStyle name="Percent 2 2" xfId="15" xr:uid="{7344F42D-C3A1-49A2-B641-EEBC4949A3A8}"/>
    <cellStyle name="zHiddenText" xfId="4" xr:uid="{24A838A5-7F75-4A41-8939-6DE7681A9AA5}"/>
  </cellStyles>
  <dxfs count="9">
    <dxf>
      <numFmt numFmtId="0" formatCode="General"/>
    </dxf>
    <dxf>
      <numFmt numFmtId="0" formatCode="General"/>
    </dxf>
    <dxf>
      <fill>
        <patternFill patternType="solid">
          <fgColor theme="8" tint="0.79995117038483843"/>
          <bgColor theme="3" tint="0.79998168889431442"/>
        </patternFill>
      </fill>
    </dxf>
    <dxf>
      <fill>
        <patternFill patternType="solid">
          <fgColor theme="8" tint="0.79995117038483843"/>
          <bgColor theme="3" tint="0.79998168889431442"/>
        </patternFill>
      </fill>
    </dxf>
    <dxf>
      <font>
        <color theme="3" tint="-0.24994659260841701"/>
      </font>
    </dxf>
    <dxf>
      <font>
        <color theme="3" tint="-0.24994659260841701"/>
      </font>
    </dxf>
    <dxf>
      <font>
        <color theme="3" tint="-0.24994659260841701"/>
      </font>
      <border>
        <top style="thin">
          <color theme="3"/>
        </top>
      </border>
    </dxf>
    <dxf>
      <font>
        <color theme="3" tint="-0.24994659260841701"/>
      </font>
      <border>
        <bottom style="thin">
          <color theme="3"/>
        </bottom>
      </border>
    </dxf>
    <dxf>
      <font>
        <color theme="3" tint="-0.24994659260841701"/>
      </font>
      <border>
        <top style="thin">
          <color theme="3"/>
        </top>
        <bottom style="thin">
          <color theme="3"/>
        </bottom>
      </border>
    </dxf>
  </dxfs>
  <tableStyles count="1" defaultTableStyle="TableStyleMedium2" defaultPivotStyle="PivotStyleLight16">
    <tableStyle name="Infographic Timeline table style" pivot="0" count="7" xr9:uid="{4C02C327-611F-4807-8E1E-9D2D64C35FD4}">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s>
  <colors>
    <mruColors>
      <color rgb="FFEE465D"/>
      <color rgb="FF2F798B"/>
      <color rgb="FF4EB9BA"/>
      <color rgb="FFEBC896"/>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c-innovation.eu/"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362575</xdr:colOff>
      <xdr:row>6</xdr:row>
      <xdr:rowOff>46465</xdr:rowOff>
    </xdr:from>
    <xdr:to>
      <xdr:col>0</xdr:col>
      <xdr:colOff>1803735</xdr:colOff>
      <xdr:row>7</xdr:row>
      <xdr:rowOff>96158</xdr:rowOff>
    </xdr:to>
    <xdr:pic>
      <xdr:nvPicPr>
        <xdr:cNvPr id="2" name="Picture 1">
          <a:extLst>
            <a:ext uri="{FF2B5EF4-FFF2-40B4-BE49-F238E27FC236}">
              <a16:creationId xmlns:a16="http://schemas.microsoft.com/office/drawing/2014/main" id="{03318EAB-EEB8-4423-92A3-E09DF3793742}"/>
            </a:ext>
          </a:extLst>
        </xdr:cNvPr>
        <xdr:cNvPicPr>
          <a:picLocks noChangeAspect="1"/>
        </xdr:cNvPicPr>
      </xdr:nvPicPr>
      <xdr:blipFill rotWithShape="1">
        <a:blip xmlns:r="http://schemas.openxmlformats.org/officeDocument/2006/relationships" r:embed="rId1"/>
        <a:srcRect t="28264" b="27778"/>
        <a:stretch/>
      </xdr:blipFill>
      <xdr:spPr>
        <a:xfrm>
          <a:off x="362575" y="1217343"/>
          <a:ext cx="1441160" cy="356352"/>
        </a:xfrm>
        <a:prstGeom prst="rect">
          <a:avLst/>
        </a:prstGeom>
      </xdr:spPr>
    </xdr:pic>
    <xdr:clientData/>
  </xdr:twoCellAnchor>
  <xdr:twoCellAnchor editAs="oneCell">
    <xdr:from>
      <xdr:col>0</xdr:col>
      <xdr:colOff>18585</xdr:colOff>
      <xdr:row>0</xdr:row>
      <xdr:rowOff>0</xdr:rowOff>
    </xdr:from>
    <xdr:to>
      <xdr:col>1</xdr:col>
      <xdr:colOff>1451510</xdr:colOff>
      <xdr:row>4</xdr:row>
      <xdr:rowOff>191169</xdr:rowOff>
    </xdr:to>
    <xdr:pic>
      <xdr:nvPicPr>
        <xdr:cNvPr id="3" name="Image 4">
          <a:hlinkClick xmlns:r="http://schemas.openxmlformats.org/officeDocument/2006/relationships" r:id="rId2"/>
          <a:extLst>
            <a:ext uri="{FF2B5EF4-FFF2-40B4-BE49-F238E27FC236}">
              <a16:creationId xmlns:a16="http://schemas.microsoft.com/office/drawing/2014/main" id="{E4BD75B6-DA4B-435D-8912-42750610C6E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8585" y="0"/>
          <a:ext cx="3867608" cy="97175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634BBF9-B498-4DA3-8E00-3F74E3E7C974}" name="Dates" displayName="Dates" ref="B2:B7" totalsRowShown="0" dataDxfId="1">
  <autoFilter ref="B2:B7" xr:uid="{BC608EA4-1FC0-49E1-B8AE-B592693E99EC}"/>
  <tableColumns count="1">
    <tableColumn id="1" xr3:uid="{DE699EB7-0BFE-477F-85A7-6E931D32DD42}" name="Date" dataDxfId="0">
      <calculatedColumnFormula>IFERROR(IF(LEN(#REF!)=0,"",IF(#REF!="Year",YEAR(#REF!),IF(#REF!="Blank","",DAY(#REF!)&amp;" "&amp;TEXT(#REF!,"mmm")))),"")</calculatedColumnFormula>
    </tableColumn>
  </tableColumns>
  <tableStyleInfo name="Infographic Timeline table style" showFirstColumn="0" showLastColumn="0" showRowStripes="1" showColumnStripes="0"/>
  <extLst>
    <ext xmlns:x14="http://schemas.microsoft.com/office/spreadsheetml/2009/9/main" uri="{504A1905-F514-4f6f-8877-14C23A59335A}">
      <x14:table altTextSummary="This table takes the dates from the Chart Data worksheet and reformats them into day month for charting in the Infographic Roadmap."/>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4A6658C-D596-4747-A092-9CD49945269D}" name="Years" displayName="Years" ref="D2:D5" totalsRowShown="0">
  <autoFilter ref="D2:D5" xr:uid="{5D27AC33-A767-47E7-B68C-5AB7D99844A5}"/>
  <tableColumns count="1">
    <tableColumn id="1" xr3:uid="{E041CD29-5146-41B4-A9E6-80CB1621BF90}" name="Year"/>
  </tableColumns>
  <tableStyleInfo name="Infographic Timeline table style" showFirstColumn="0" showLastColumn="0" showRowStripes="1" showColumnStripes="0"/>
  <extLst>
    <ext xmlns:x14="http://schemas.microsoft.com/office/spreadsheetml/2009/9/main" uri="{504A1905-F514-4f6f-8877-14C23A59335A}">
      <x14:table altTextSummary="To chart the years as the roadmap progresses, the year has to be captured from the dates. The initial, middle, and last dates are used to chart the year in the Infographic Roadmap."/>
    </ext>
  </extLst>
</table>
</file>

<file path=xl/theme/theme1.xml><?xml version="1.0" encoding="utf-8"?>
<a:theme xmlns:a="http://schemas.openxmlformats.org/drawingml/2006/main" name="Desert Sunset">
  <a:themeElements>
    <a:clrScheme name="Desert Sunset">
      <a:dk1>
        <a:sysClr val="windowText" lastClr="000000"/>
      </a:dk1>
      <a:lt1>
        <a:sysClr val="window" lastClr="FFFFFF"/>
      </a:lt1>
      <a:dk2>
        <a:srgbClr val="44546A"/>
      </a:dk2>
      <a:lt2>
        <a:srgbClr val="E7E6E6"/>
      </a:lt2>
      <a:accent1>
        <a:srgbClr val="CB4333"/>
      </a:accent1>
      <a:accent2>
        <a:srgbClr val="E96A63"/>
      </a:accent2>
      <a:accent3>
        <a:srgbClr val="F39863"/>
      </a:accent3>
      <a:accent4>
        <a:srgbClr val="FAC76C"/>
      </a:accent4>
      <a:accent5>
        <a:srgbClr val="6A5B96"/>
      </a:accent5>
      <a:accent6>
        <a:srgbClr val="C27D5C"/>
      </a:accent6>
      <a:hlink>
        <a:srgbClr val="E96187"/>
      </a:hlink>
      <a:folHlink>
        <a:srgbClr val="9B86BE"/>
      </a:folHlink>
    </a:clrScheme>
    <a:fontScheme name="Franklin Gothic">
      <a:majorFont>
        <a:latin typeface="Franklin Gothic Medium" panose="020B0603020102020204"/>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panose="020B0503020102020204"/>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E6A50-2F07-5A49-A7D8-24F6FA5054E4}">
  <sheetPr>
    <pageSetUpPr fitToPage="1"/>
  </sheetPr>
  <dimension ref="A7:E111"/>
  <sheetViews>
    <sheetView tabSelected="1" zoomScale="82" zoomScaleNormal="122" workbookViewId="0">
      <selection activeCell="B24" sqref="B24"/>
    </sheetView>
  </sheetViews>
  <sheetFormatPr defaultColWidth="10.90625" defaultRowHeight="15"/>
  <cols>
    <col min="1" max="1" width="29.08984375" customWidth="1"/>
    <col min="2" max="2" width="34.6328125" customWidth="1"/>
    <col min="3" max="3" width="33.26953125" customWidth="1"/>
    <col min="4" max="4" width="26.81640625" customWidth="1"/>
    <col min="5" max="5" width="32.54296875" bestFit="1" customWidth="1"/>
  </cols>
  <sheetData>
    <row r="7" spans="1:4" ht="24">
      <c r="B7" s="13" t="s">
        <v>65</v>
      </c>
    </row>
    <row r="10" spans="1:4" ht="24">
      <c r="A10" s="13" t="s">
        <v>24</v>
      </c>
    </row>
    <row r="13" spans="1:4">
      <c r="A13" s="7" t="s">
        <v>14</v>
      </c>
      <c r="B13" s="6" t="s">
        <v>27</v>
      </c>
      <c r="C13" s="6" t="s">
        <v>28</v>
      </c>
      <c r="D13" s="12" t="s">
        <v>22</v>
      </c>
    </row>
    <row r="14" spans="1:4">
      <c r="A14" s="7">
        <v>2015</v>
      </c>
      <c r="B14" s="9">
        <v>2.63056</v>
      </c>
      <c r="C14" s="9">
        <v>2.63056</v>
      </c>
      <c r="D14" s="8">
        <v>1.052224E-2</v>
      </c>
    </row>
    <row r="15" spans="1:4">
      <c r="A15" s="7">
        <v>2016</v>
      </c>
      <c r="B15" s="9">
        <v>14.205024000000002</v>
      </c>
      <c r="C15" s="9">
        <v>16.835584000000001</v>
      </c>
      <c r="D15" s="8">
        <v>6.5764000000000003E-2</v>
      </c>
    </row>
    <row r="16" spans="1:4">
      <c r="A16" s="7">
        <v>2017</v>
      </c>
      <c r="B16" s="9">
        <v>148.84134399999999</v>
      </c>
      <c r="C16" s="9">
        <v>165.676928</v>
      </c>
      <c r="D16" s="10">
        <v>0.36827840000000006</v>
      </c>
    </row>
    <row r="17" spans="1:4">
      <c r="A17" s="7">
        <v>2018</v>
      </c>
      <c r="B17" s="9">
        <v>138.1044</v>
      </c>
      <c r="C17" s="9">
        <v>303.78132800000003</v>
      </c>
      <c r="D17" s="10">
        <v>1.31528</v>
      </c>
    </row>
    <row r="18" spans="1:4">
      <c r="A18" s="7">
        <v>2019</v>
      </c>
      <c r="B18" s="9">
        <v>148.62664000000001</v>
      </c>
      <c r="C18" s="9">
        <v>452.40796800000004</v>
      </c>
      <c r="D18" s="11">
        <v>2.63056</v>
      </c>
    </row>
    <row r="19" spans="1:4">
      <c r="A19" s="7">
        <v>2020</v>
      </c>
      <c r="B19" s="9">
        <v>164.41</v>
      </c>
      <c r="C19" s="9">
        <v>616.81796800000006</v>
      </c>
      <c r="D19" s="10">
        <v>1.6440999999999999</v>
      </c>
    </row>
    <row r="20" spans="1:4">
      <c r="A20" s="7">
        <v>2021</v>
      </c>
      <c r="B20" s="9">
        <v>650</v>
      </c>
      <c r="C20" s="9">
        <v>1266.8179680000001</v>
      </c>
      <c r="D20" s="11">
        <v>4.5</v>
      </c>
    </row>
    <row r="22" spans="1:4">
      <c r="A22" t="s">
        <v>23</v>
      </c>
      <c r="B22">
        <v>1.31528</v>
      </c>
    </row>
    <row r="24" spans="1:4" ht="24">
      <c r="A24" s="13" t="s">
        <v>25</v>
      </c>
    </row>
    <row r="26" spans="1:4">
      <c r="A26" s="14" t="s">
        <v>11</v>
      </c>
      <c r="B26" s="15" t="s">
        <v>26</v>
      </c>
      <c r="C26" s="15" t="s">
        <v>29</v>
      </c>
      <c r="D26" s="15" t="s">
        <v>30</v>
      </c>
    </row>
    <row r="27" spans="1:4">
      <c r="A27" s="16">
        <v>2017</v>
      </c>
      <c r="B27" s="17">
        <v>0</v>
      </c>
      <c r="C27" s="17">
        <v>8</v>
      </c>
      <c r="D27" s="18">
        <v>-7</v>
      </c>
    </row>
    <row r="28" spans="1:4">
      <c r="A28" s="16">
        <v>2018</v>
      </c>
      <c r="B28" s="17">
        <v>3</v>
      </c>
      <c r="C28" s="17">
        <v>35</v>
      </c>
      <c r="D28" s="18">
        <v>-31</v>
      </c>
    </row>
    <row r="29" spans="1:4">
      <c r="A29" s="16">
        <v>2019</v>
      </c>
      <c r="B29" s="17">
        <v>20</v>
      </c>
      <c r="C29" s="17">
        <v>62</v>
      </c>
      <c r="D29" s="18">
        <v>-49.5</v>
      </c>
    </row>
    <row r="30" spans="1:4">
      <c r="A30" s="16">
        <v>2020</v>
      </c>
      <c r="B30" s="18">
        <v>67</v>
      </c>
      <c r="C30" s="18">
        <v>160.5</v>
      </c>
      <c r="D30" s="18">
        <v>-123</v>
      </c>
    </row>
    <row r="31" spans="1:4">
      <c r="A31" s="16">
        <v>2021</v>
      </c>
      <c r="B31" s="18">
        <v>80.5</v>
      </c>
      <c r="C31" s="18">
        <v>179</v>
      </c>
      <c r="D31" s="18">
        <v>-131</v>
      </c>
    </row>
    <row r="32" spans="1:4">
      <c r="A32" s="16">
        <v>2022</v>
      </c>
      <c r="B32" s="18">
        <v>154</v>
      </c>
      <c r="C32" s="19">
        <v>233</v>
      </c>
      <c r="D32" s="19">
        <v>-119</v>
      </c>
    </row>
    <row r="34" spans="1:5" ht="24">
      <c r="A34" s="13" t="s">
        <v>36</v>
      </c>
    </row>
    <row r="36" spans="1:5">
      <c r="A36" s="20"/>
      <c r="B36" s="20" t="s">
        <v>31</v>
      </c>
    </row>
    <row r="37" spans="1:5">
      <c r="A37" s="21" t="s">
        <v>32</v>
      </c>
      <c r="B37" s="23">
        <v>37.799999999999997</v>
      </c>
    </row>
    <row r="38" spans="1:5">
      <c r="A38" s="22" t="s">
        <v>33</v>
      </c>
      <c r="B38" s="23">
        <v>103</v>
      </c>
    </row>
    <row r="39" spans="1:5">
      <c r="A39" s="21" t="s">
        <v>34</v>
      </c>
      <c r="B39" s="23">
        <v>13</v>
      </c>
    </row>
    <row r="40" spans="1:5">
      <c r="A40" s="14" t="s">
        <v>35</v>
      </c>
      <c r="B40" s="24">
        <v>153.80000000000001</v>
      </c>
    </row>
    <row r="42" spans="1:5" ht="24">
      <c r="A42" s="13" t="s">
        <v>20</v>
      </c>
    </row>
    <row r="44" spans="1:5">
      <c r="A44" s="30"/>
      <c r="B44" s="28">
        <v>2021</v>
      </c>
      <c r="C44" s="20">
        <v>2022</v>
      </c>
      <c r="D44" s="28" t="s">
        <v>37</v>
      </c>
      <c r="E44" s="20" t="s">
        <v>38</v>
      </c>
    </row>
    <row r="45" spans="1:5">
      <c r="A45" s="30" t="s">
        <v>39</v>
      </c>
      <c r="B45" s="32">
        <v>45794</v>
      </c>
      <c r="C45" s="32">
        <v>79176</v>
      </c>
      <c r="D45" s="35">
        <v>0.56682056169622852</v>
      </c>
      <c r="E45" s="35">
        <v>0.51243285224257329</v>
      </c>
    </row>
    <row r="46" spans="1:5">
      <c r="A46" s="31" t="s">
        <v>40</v>
      </c>
      <c r="B46" s="33">
        <v>5379</v>
      </c>
      <c r="C46" s="32">
        <v>19608</v>
      </c>
      <c r="D46" s="35">
        <v>6.6579198178014873E-2</v>
      </c>
      <c r="E46" s="35">
        <v>0.12690440748171639</v>
      </c>
    </row>
    <row r="47" spans="1:5">
      <c r="A47" s="31" t="s">
        <v>41</v>
      </c>
      <c r="B47" s="33">
        <v>2851</v>
      </c>
      <c r="C47" s="32">
        <v>4422</v>
      </c>
      <c r="D47" s="35">
        <v>3.5288584124469308E-2</v>
      </c>
      <c r="E47" s="35">
        <v>2.861950682803702E-2</v>
      </c>
    </row>
    <row r="48" spans="1:5">
      <c r="A48" s="30" t="s">
        <v>42</v>
      </c>
      <c r="B48" s="33">
        <v>2817</v>
      </c>
      <c r="C48" s="30">
        <v>13432</v>
      </c>
      <c r="D48" s="35">
        <v>3.4867745169635235E-2</v>
      </c>
      <c r="E48" s="35">
        <v>8.6932884602938326E-2</v>
      </c>
    </row>
    <row r="49" spans="1:5">
      <c r="A49" s="30" t="s">
        <v>43</v>
      </c>
      <c r="B49" s="32">
        <v>2397</v>
      </c>
      <c r="C49" s="32">
        <v>4490</v>
      </c>
      <c r="D49" s="35">
        <v>2.9669146315802503E-2</v>
      </c>
      <c r="E49" s="35">
        <v>2.9059607792375899E-2</v>
      </c>
    </row>
    <row r="50" spans="1:5" ht="26.4">
      <c r="A50" s="31" t="s">
        <v>44</v>
      </c>
      <c r="B50" s="32">
        <v>21359</v>
      </c>
      <c r="C50" s="32">
        <v>30970</v>
      </c>
      <c r="D50" s="35">
        <v>0.26437350695003159</v>
      </c>
      <c r="E50" s="35">
        <v>0.20044010096433887</v>
      </c>
    </row>
    <row r="51" spans="1:5">
      <c r="A51" s="31" t="s">
        <v>45</v>
      </c>
      <c r="B51" s="32">
        <v>183</v>
      </c>
      <c r="C51" s="32">
        <v>2381</v>
      </c>
      <c r="D51" s="35">
        <v>2.2651037863128318E-3</v>
      </c>
      <c r="E51" s="35">
        <v>1.5410005824865704E-2</v>
      </c>
    </row>
    <row r="52" spans="1:5">
      <c r="A52" s="31" t="s">
        <v>46</v>
      </c>
      <c r="B52" s="34">
        <v>0</v>
      </c>
      <c r="C52" s="32">
        <v>24</v>
      </c>
      <c r="D52" s="35">
        <v>0</v>
      </c>
      <c r="E52" s="35">
        <v>1.5532975211960391E-4</v>
      </c>
    </row>
    <row r="53" spans="1:5">
      <c r="A53" s="31" t="s">
        <v>47</v>
      </c>
      <c r="B53" s="32">
        <v>11</v>
      </c>
      <c r="C53" s="32">
        <v>7</v>
      </c>
      <c r="D53" s="35">
        <v>1.3615377950514291E-4</v>
      </c>
      <c r="E53" s="35">
        <v>4.5304511034884472E-5</v>
      </c>
    </row>
    <row r="54" spans="1:5">
      <c r="A54" s="14" t="s">
        <v>48</v>
      </c>
      <c r="B54" s="26">
        <v>80791</v>
      </c>
      <c r="C54" s="26">
        <v>154510</v>
      </c>
      <c r="D54" s="35">
        <v>1</v>
      </c>
      <c r="E54" s="35">
        <v>1</v>
      </c>
    </row>
    <row r="56" spans="1:5" ht="24">
      <c r="A56" s="13" t="s">
        <v>49</v>
      </c>
    </row>
    <row r="58" spans="1:5">
      <c r="A58" s="20" t="s">
        <v>51</v>
      </c>
      <c r="B58" s="29">
        <v>2019</v>
      </c>
      <c r="C58" s="29">
        <v>2020</v>
      </c>
      <c r="D58" s="29">
        <v>2021</v>
      </c>
      <c r="E58" s="29">
        <v>2022</v>
      </c>
    </row>
    <row r="59" spans="1:5">
      <c r="A59" t="s">
        <v>14</v>
      </c>
      <c r="B59" s="32">
        <v>19376</v>
      </c>
      <c r="C59" s="25">
        <v>54466</v>
      </c>
      <c r="D59" s="25">
        <v>68174</v>
      </c>
      <c r="E59" s="25">
        <v>93348</v>
      </c>
    </row>
    <row r="60" spans="1:5">
      <c r="A60" t="s">
        <v>16</v>
      </c>
      <c r="B60" s="32">
        <v>3345</v>
      </c>
      <c r="C60" s="25">
        <v>5686</v>
      </c>
      <c r="D60" s="25">
        <v>19307</v>
      </c>
      <c r="E60" s="25">
        <v>15654</v>
      </c>
    </row>
    <row r="61" spans="1:5">
      <c r="A61" t="s">
        <v>17</v>
      </c>
      <c r="B61" s="32">
        <v>2244</v>
      </c>
      <c r="C61" s="25">
        <v>19159</v>
      </c>
      <c r="D61" s="25">
        <v>19307</v>
      </c>
      <c r="E61" s="25">
        <v>15654</v>
      </c>
    </row>
    <row r="62" spans="1:5">
      <c r="A62" t="s">
        <v>18</v>
      </c>
      <c r="B62" s="32">
        <v>2974</v>
      </c>
      <c r="C62" s="25">
        <v>6397</v>
      </c>
      <c r="D62" s="25">
        <v>5454</v>
      </c>
      <c r="E62" s="25">
        <v>8356</v>
      </c>
    </row>
    <row r="63" spans="1:5">
      <c r="A63" t="s">
        <v>19</v>
      </c>
      <c r="B63" s="32">
        <v>4389</v>
      </c>
      <c r="C63" s="25">
        <v>10257</v>
      </c>
      <c r="D63" s="25">
        <v>14393</v>
      </c>
      <c r="E63" s="25">
        <v>17882</v>
      </c>
    </row>
    <row r="64" spans="1:5">
      <c r="A64" t="s">
        <v>15</v>
      </c>
      <c r="B64" s="32">
        <v>2730</v>
      </c>
      <c r="C64" s="25">
        <v>16837</v>
      </c>
      <c r="D64" s="25">
        <v>526</v>
      </c>
      <c r="E64" s="25">
        <v>3616</v>
      </c>
    </row>
    <row r="65" spans="1:5">
      <c r="A65" s="5" t="s">
        <v>50</v>
      </c>
      <c r="B65" s="27">
        <f>SUM(B59:B64)</f>
        <v>35058</v>
      </c>
      <c r="C65" s="27">
        <f t="shared" ref="C65:E65" si="0">SUM(C59:C64)</f>
        <v>112802</v>
      </c>
      <c r="D65" s="27">
        <f t="shared" si="0"/>
        <v>127161</v>
      </c>
      <c r="E65" s="27">
        <f t="shared" si="0"/>
        <v>154510</v>
      </c>
    </row>
    <row r="67" spans="1:5" ht="24">
      <c r="A67" s="13" t="s">
        <v>52</v>
      </c>
    </row>
    <row r="69" spans="1:5" ht="45">
      <c r="A69" s="20" t="s">
        <v>54</v>
      </c>
      <c r="B69" s="20" t="s">
        <v>52</v>
      </c>
      <c r="C69" s="37" t="s">
        <v>53</v>
      </c>
    </row>
    <row r="70" spans="1:5">
      <c r="A70" s="38">
        <v>2018</v>
      </c>
      <c r="B70" s="36">
        <v>71276</v>
      </c>
      <c r="C70" s="36"/>
    </row>
    <row r="71" spans="1:5">
      <c r="A71" s="38">
        <v>2019</v>
      </c>
      <c r="B71" s="36">
        <v>461821</v>
      </c>
      <c r="C71" s="36">
        <v>1708</v>
      </c>
    </row>
    <row r="72" spans="1:5">
      <c r="A72" s="38">
        <v>2020</v>
      </c>
      <c r="B72" s="36">
        <v>1392517</v>
      </c>
      <c r="C72" s="36">
        <v>6173</v>
      </c>
    </row>
    <row r="73" spans="1:5">
      <c r="A73" s="38">
        <v>2021</v>
      </c>
      <c r="B73" s="36">
        <v>3124046</v>
      </c>
      <c r="C73" s="36">
        <v>2397</v>
      </c>
    </row>
    <row r="74" spans="1:5">
      <c r="A74" s="38">
        <v>2022</v>
      </c>
      <c r="B74" s="36">
        <v>4441000</v>
      </c>
      <c r="C74" s="36">
        <v>4490</v>
      </c>
    </row>
    <row r="77" spans="1:5" ht="24">
      <c r="A77" s="13" t="s">
        <v>55</v>
      </c>
    </row>
    <row r="79" spans="1:5">
      <c r="A79" s="14" t="s">
        <v>55</v>
      </c>
      <c r="B79" s="39" t="s">
        <v>58</v>
      </c>
      <c r="C79" s="14" t="s">
        <v>56</v>
      </c>
      <c r="D79" s="14" t="s">
        <v>57</v>
      </c>
      <c r="E79" s="39" t="s">
        <v>60</v>
      </c>
    </row>
    <row r="80" spans="1:5">
      <c r="A80" s="40">
        <v>2018</v>
      </c>
      <c r="B80" s="41">
        <v>170</v>
      </c>
      <c r="C80" s="41">
        <v>2</v>
      </c>
      <c r="D80" s="41">
        <v>172</v>
      </c>
      <c r="E80" s="40"/>
    </row>
    <row r="81" spans="1:5">
      <c r="A81" s="40">
        <v>2019</v>
      </c>
      <c r="B81" s="41">
        <v>18570</v>
      </c>
      <c r="C81" s="41">
        <v>603</v>
      </c>
      <c r="D81" s="41">
        <v>19173</v>
      </c>
      <c r="E81" s="41">
        <v>3167</v>
      </c>
    </row>
    <row r="82" spans="1:5">
      <c r="A82" s="40">
        <v>2020</v>
      </c>
      <c r="B82" s="41">
        <v>72980</v>
      </c>
      <c r="C82" s="41">
        <v>70929</v>
      </c>
      <c r="D82" s="41">
        <v>143909</v>
      </c>
      <c r="E82" s="41">
        <v>18444</v>
      </c>
    </row>
    <row r="83" spans="1:5">
      <c r="A83" s="40">
        <v>2021</v>
      </c>
      <c r="B83" s="41">
        <v>56818</v>
      </c>
      <c r="C83" s="41">
        <v>47772</v>
      </c>
      <c r="D83" s="41">
        <v>104590</v>
      </c>
      <c r="E83" s="41">
        <v>21359</v>
      </c>
    </row>
    <row r="84" spans="1:5">
      <c r="A84" s="40">
        <v>2022</v>
      </c>
      <c r="B84" s="41">
        <v>100911</v>
      </c>
      <c r="C84" s="41">
        <v>157896</v>
      </c>
      <c r="D84" s="41">
        <v>258807</v>
      </c>
      <c r="E84" s="41">
        <v>30907</v>
      </c>
    </row>
    <row r="85" spans="1:5">
      <c r="A85" s="40"/>
      <c r="B85" s="41"/>
      <c r="C85" s="41"/>
      <c r="D85" s="40"/>
      <c r="E85" s="40"/>
    </row>
    <row r="86" spans="1:5" ht="30">
      <c r="A86" s="40" t="s">
        <v>55</v>
      </c>
      <c r="B86" s="37" t="s">
        <v>58</v>
      </c>
      <c r="C86" s="20" t="s">
        <v>59</v>
      </c>
      <c r="D86" s="42"/>
      <c r="E86" s="40"/>
    </row>
    <row r="87" spans="1:5">
      <c r="A87" s="40">
        <v>2020</v>
      </c>
      <c r="B87" s="42">
        <v>0.50712603103350029</v>
      </c>
      <c r="C87" s="42">
        <v>0.49287396896649965</v>
      </c>
      <c r="D87" s="42"/>
      <c r="E87" s="40"/>
    </row>
    <row r="88" spans="1:5">
      <c r="A88" s="40">
        <v>2021</v>
      </c>
      <c r="B88" s="42">
        <v>0.54324505210823215</v>
      </c>
      <c r="C88" s="42">
        <v>0.45675494789176785</v>
      </c>
      <c r="D88" s="40"/>
      <c r="E88" s="40"/>
    </row>
    <row r="89" spans="1:5">
      <c r="A89" s="40">
        <v>2022</v>
      </c>
      <c r="B89" s="42">
        <v>0.38990831005343751</v>
      </c>
      <c r="C89" s="42">
        <v>0.61009168994656249</v>
      </c>
      <c r="D89" s="40"/>
      <c r="E89" s="40"/>
    </row>
    <row r="92" spans="1:5" ht="24">
      <c r="A92" s="13" t="s">
        <v>21</v>
      </c>
    </row>
    <row r="94" spans="1:5">
      <c r="A94" s="43" t="s">
        <v>14</v>
      </c>
      <c r="B94" s="14" t="s">
        <v>61</v>
      </c>
      <c r="C94" s="14" t="s">
        <v>62</v>
      </c>
      <c r="D94" s="14" t="s">
        <v>63</v>
      </c>
    </row>
    <row r="95" spans="1:5">
      <c r="A95" s="44">
        <v>2017</v>
      </c>
      <c r="B95" s="45">
        <v>0.6</v>
      </c>
      <c r="C95" s="45">
        <v>-26</v>
      </c>
      <c r="D95" s="45">
        <v>-32.188000000000002</v>
      </c>
    </row>
    <row r="96" spans="1:5">
      <c r="A96" s="44">
        <v>2018</v>
      </c>
      <c r="B96" s="45">
        <v>3.5466666666666669</v>
      </c>
      <c r="C96" s="45">
        <v>-40.733333333333334</v>
      </c>
      <c r="D96" s="45">
        <v>-46.52</v>
      </c>
    </row>
    <row r="97" spans="1:4">
      <c r="A97" s="44">
        <v>2019</v>
      </c>
      <c r="B97" s="45">
        <v>12.3125</v>
      </c>
      <c r="C97" s="45">
        <v>-30.938749999999999</v>
      </c>
      <c r="D97" s="45">
        <v>-38.8825</v>
      </c>
    </row>
    <row r="98" spans="1:4">
      <c r="A98" s="44">
        <v>2020</v>
      </c>
      <c r="B98" s="45">
        <v>17.179487179487179</v>
      </c>
      <c r="C98" s="45">
        <v>-31.589487179487179</v>
      </c>
      <c r="D98" s="45">
        <v>-41.156923076923078</v>
      </c>
    </row>
    <row r="99" spans="1:4">
      <c r="A99" s="44">
        <v>2021</v>
      </c>
      <c r="B99" s="45">
        <v>16.2</v>
      </c>
      <c r="C99" s="45">
        <v>-26.215399999999999</v>
      </c>
      <c r="D99" s="45">
        <v>-35.870199999999997</v>
      </c>
    </row>
    <row r="100" spans="1:4">
      <c r="A100" s="44">
        <v>2022</v>
      </c>
      <c r="B100" s="45">
        <v>26.551724137931036</v>
      </c>
      <c r="C100" s="45">
        <v>-20.520689655172415</v>
      </c>
      <c r="D100" s="45">
        <v>-40.179137931034482</v>
      </c>
    </row>
    <row r="101" spans="1:4">
      <c r="A101" s="46"/>
      <c r="B101" s="46"/>
      <c r="C101" s="46"/>
      <c r="D101" s="46"/>
    </row>
    <row r="102" spans="1:4">
      <c r="A102" s="46" t="s">
        <v>13</v>
      </c>
      <c r="B102" s="46"/>
      <c r="C102" s="46"/>
      <c r="D102" s="46"/>
    </row>
    <row r="103" spans="1:4">
      <c r="A103" s="46"/>
      <c r="B103" s="46"/>
      <c r="C103" s="46"/>
      <c r="D103" s="46"/>
    </row>
    <row r="104" spans="1:4">
      <c r="A104" s="46"/>
      <c r="B104" s="46"/>
      <c r="C104" s="46"/>
      <c r="D104" s="46"/>
    </row>
    <row r="105" spans="1:4">
      <c r="A105" s="47"/>
      <c r="B105" s="48" t="s">
        <v>64</v>
      </c>
      <c r="C105" s="48" t="s">
        <v>12</v>
      </c>
      <c r="D105" s="48" t="s">
        <v>13</v>
      </c>
    </row>
    <row r="106" spans="1:4">
      <c r="A106" s="49">
        <v>2017</v>
      </c>
      <c r="B106" s="50">
        <v>150000</v>
      </c>
      <c r="C106" s="51">
        <v>250000</v>
      </c>
      <c r="D106" s="50">
        <f t="shared" ref="D106:D111" si="1">B106/C106</f>
        <v>0.6</v>
      </c>
    </row>
    <row r="107" spans="1:4">
      <c r="A107" s="49">
        <v>2018</v>
      </c>
      <c r="B107" s="50">
        <v>2660000</v>
      </c>
      <c r="C107" s="51">
        <v>750000</v>
      </c>
      <c r="D107" s="50">
        <f t="shared" si="1"/>
        <v>3.5466666666666669</v>
      </c>
    </row>
    <row r="108" spans="1:4">
      <c r="A108" s="49">
        <v>2019</v>
      </c>
      <c r="B108" s="50">
        <v>19700000</v>
      </c>
      <c r="C108" s="51">
        <v>1600000</v>
      </c>
      <c r="D108" s="50">
        <f t="shared" si="1"/>
        <v>12.3125</v>
      </c>
    </row>
    <row r="109" spans="1:4">
      <c r="A109" s="49">
        <v>2020</v>
      </c>
      <c r="B109" s="50">
        <v>67000000</v>
      </c>
      <c r="C109" s="51">
        <v>3900000</v>
      </c>
      <c r="D109" s="50">
        <f t="shared" si="1"/>
        <v>17.179487179487179</v>
      </c>
    </row>
    <row r="110" spans="1:4">
      <c r="A110" s="49">
        <v>2021</v>
      </c>
      <c r="B110" s="50">
        <v>79000000</v>
      </c>
      <c r="C110" s="51">
        <v>5000000</v>
      </c>
      <c r="D110" s="50">
        <f t="shared" si="1"/>
        <v>15.8</v>
      </c>
    </row>
    <row r="111" spans="1:4">
      <c r="A111" s="49">
        <v>2022</v>
      </c>
      <c r="B111" s="50">
        <v>154000000</v>
      </c>
      <c r="C111" s="51">
        <v>5800000</v>
      </c>
      <c r="D111" s="50">
        <f t="shared" si="1"/>
        <v>26.551724137931036</v>
      </c>
    </row>
  </sheetData>
  <pageMargins left="0.7" right="0.7" top="0.75" bottom="0.75" header="0.3" footer="0.3"/>
  <pageSetup scale="6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B35D7-F66F-4C4F-829A-963B3FBD2E66}">
  <dimension ref="A1:E7"/>
  <sheetViews>
    <sheetView showGridLines="0" workbookViewId="0"/>
  </sheetViews>
  <sheetFormatPr defaultColWidth="8.81640625" defaultRowHeight="15"/>
  <cols>
    <col min="1" max="1" width="2.81640625" style="3" customWidth="1"/>
    <col min="3" max="3" width="2.81640625" customWidth="1"/>
  </cols>
  <sheetData>
    <row r="1" spans="1:5" ht="49.95" customHeight="1">
      <c r="A1" s="3" t="s">
        <v>6</v>
      </c>
      <c r="B1" s="1" t="s">
        <v>2</v>
      </c>
    </row>
    <row r="2" spans="1:5">
      <c r="A2" s="3" t="s">
        <v>7</v>
      </c>
      <c r="B2" t="s">
        <v>0</v>
      </c>
      <c r="D2" t="s">
        <v>1</v>
      </c>
    </row>
    <row r="3" spans="1:5">
      <c r="A3" s="3" t="s">
        <v>8</v>
      </c>
      <c r="B3" s="4" t="str">
        <f>IFERROR(IF(LEN(#REF!)=0,"",IF(#REF!="Year",YEAR(#REF!),IF(#REF!="Blank","",DAY(#REF!)&amp;" "&amp;TEXT(#REF!,"mmm")))),"")</f>
        <v/>
      </c>
      <c r="D3" t="str">
        <f>IFERROR(IF(LEN(#REF!)=0,"",YEAR(#REF!)),"")</f>
        <v/>
      </c>
      <c r="E3" s="2" t="s">
        <v>3</v>
      </c>
    </row>
    <row r="4" spans="1:5">
      <c r="A4" s="3" t="s">
        <v>9</v>
      </c>
      <c r="B4" s="4" t="str">
        <f>IFERROR(IF(LEN(#REF!)=0,"",IF(#REF!="Year",YEAR(#REF!),IF(#REF!="Blank","",DAY(#REF!)&amp;" "&amp;TEXT(#REF!,"mmm")))),"")</f>
        <v/>
      </c>
      <c r="D4" t="str">
        <f>IFERROR(IF(LEN(#REF!)=0,"",IF(YEAR(#REF!)=$D$3,$D$3,YEAR(#REF!))),"")</f>
        <v/>
      </c>
      <c r="E4" s="2" t="s">
        <v>4</v>
      </c>
    </row>
    <row r="5" spans="1:5">
      <c r="A5" s="3" t="s">
        <v>10</v>
      </c>
      <c r="B5" s="4" t="str">
        <f>IFERROR(IF(LEN(#REF!)=0,"",IF(#REF!="Year",YEAR(#REF!),IF(#REF!="Blank","",DAY(#REF!)&amp;" "&amp;TEXT(#REF!,"mmm")))),"")</f>
        <v/>
      </c>
      <c r="D5" t="str">
        <f>IFERROR(IF(LEN(#REF!)=0,"",IF(YEAR(#REF!)=$D$3,"",YEAR(#REF!))),"")</f>
        <v/>
      </c>
      <c r="E5" s="2" t="s">
        <v>5</v>
      </c>
    </row>
    <row r="6" spans="1:5">
      <c r="B6" s="4" t="str">
        <f>IFERROR(IF(LEN(#REF!)=0,"",IF(#REF!="Year",YEAR(#REF!),IF(#REF!="Blank","",DAY(#REF!)&amp;" "&amp;TEXT(#REF!,"mmm")))),"")</f>
        <v/>
      </c>
    </row>
    <row r="7" spans="1:5">
      <c r="B7" s="4" t="str">
        <f>IFERROR(IF(LEN(#REF!)=0,"",IF(#REF!="Year",YEAR(#REF!),IF(#REF!="Blank","",DAY(#REF!)&amp;" "&amp;TEXT(#REF!,"mmm")))),"")</f>
        <v/>
      </c>
    </row>
  </sheetData>
  <printOptions horizontalCentered="1"/>
  <pageMargins left="0.7" right="0.7" top="0.75" bottom="0.75" header="0.3" footer="0.3"/>
  <pageSetup fitToWidth="0" fitToHeight="0" orientation="portrait" horizontalDpi="1200" verticalDpi="1200" r:id="rId1"/>
  <headerFooter>
    <oddFooter>Page &amp;P of &amp;N</oddFooter>
  </headerFooter>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B41428AA-5E7A-415A-AAAA-B72CA624AA6B}">
  <ds:schemaRefs>
    <ds:schemaRef ds:uri="http://schemas.microsoft.com/sharepoint/v3/contenttype/forms"/>
  </ds:schemaRefs>
</ds:datastoreItem>
</file>

<file path=customXml/itemProps2.xml><?xml version="1.0" encoding="utf-8"?>
<ds:datastoreItem xmlns:ds="http://schemas.openxmlformats.org/officeDocument/2006/customXml" ds:itemID="{4146DCC8-FCDD-441A-B095-5001C8FE3F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5A3200-001B-4001-A519-69E7776CB43D}">
  <ds:schemaRefs>
    <ds:schemaRef ds:uri="http://schemas.microsoft.com/office/2006/metadata/properties"/>
    <ds:schemaRef ds:uri="http://schemas.microsoft.com/office/infopath/2007/PartnerControls"/>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Template>TM16410237</Template>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Monzo key data</vt:lpstr>
      <vt:lpstr>Chart Data Hidden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2019-06-15T11:44:17Z</dcterms:created>
  <dcterms:modified xsi:type="dcterms:W3CDTF">2022-09-19T22:51:11Z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